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lassificação FUTSAL 2016" sheetId="1" r:id="rId1"/>
    <sheet name="Estatística FUTSAL2016" sheetId="2" r:id="rId2"/>
  </sheets>
  <definedNames/>
  <calcPr fullCalcOnLoad="1"/>
</workbook>
</file>

<file path=xl/sharedStrings.xml><?xml version="1.0" encoding="utf-8"?>
<sst xmlns="http://schemas.openxmlformats.org/spreadsheetml/2006/main" count="335" uniqueCount="147">
  <si>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</si>
  <si>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</si>
  <si>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</si>
  <si>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</si>
  <si>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</si>
  <si>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</si>
  <si>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</si>
  <si>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</si>
  <si>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</si>
  <si>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</si>
  <si>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</si>
  <si>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</si>
  <si>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</si>
  <si>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</si>
  <si>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</si>
  <si>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</si>
  <si>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</si>
  <si>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</si>
  <si>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</si>
  <si>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</si>
  <si>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</si>
  <si>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Flamengo - Ubatuba</t>
  </si>
  <si>
    <t>Média de cartão verm. x jg:</t>
  </si>
  <si>
    <t>Média de cartão am. x jg:</t>
  </si>
  <si>
    <t>Projeto Sumidouro</t>
  </si>
  <si>
    <t>Projeto Luan Paiva</t>
  </si>
  <si>
    <r>
      <t xml:space="preserve">CLASSIFICAÇÃO </t>
    </r>
    <r>
      <rPr>
        <b/>
        <sz val="16"/>
        <rFont val="Arial"/>
        <family val="2"/>
      </rPr>
      <t>FUTSAL</t>
    </r>
  </si>
  <si>
    <t>Leonardo Lopes</t>
  </si>
  <si>
    <t>HOMENAGEM A ¨JOÃO PAULO DE MOURA¨</t>
  </si>
  <si>
    <t>FHFM - Buenos Aires</t>
  </si>
  <si>
    <t>E. Futebol Bola Uba 5</t>
  </si>
  <si>
    <t>SUB-17 - 99/00</t>
  </si>
  <si>
    <t>Bernabe Vissio</t>
  </si>
  <si>
    <t>Enzo Battista</t>
  </si>
  <si>
    <t>Brian Almada</t>
  </si>
  <si>
    <t>Alexandre Junior</t>
  </si>
  <si>
    <t>Sumidouro</t>
  </si>
  <si>
    <t>Jackson Junior</t>
  </si>
  <si>
    <t>Erick Rodrigo</t>
  </si>
  <si>
    <t>Vinicius Arantes</t>
  </si>
  <si>
    <t>Leandro da Silva</t>
  </si>
  <si>
    <t>João Paulo</t>
  </si>
  <si>
    <t>Lucas Germiali</t>
  </si>
  <si>
    <t>SUB-15 - 01/02</t>
  </si>
  <si>
    <t>Esc. Futebol Bola Uba 5</t>
  </si>
  <si>
    <t>Kaio H.</t>
  </si>
  <si>
    <t>Lindomar dos Santos</t>
  </si>
  <si>
    <t>Dias Enzo</t>
  </si>
  <si>
    <t>Lucas Antony</t>
  </si>
  <si>
    <t>Pazalmada Brian</t>
  </si>
  <si>
    <t>Olaria Franco</t>
  </si>
  <si>
    <t>Alexis Ruiz</t>
  </si>
  <si>
    <t>Matheus Navas</t>
  </si>
  <si>
    <t>Moacir Rafael</t>
  </si>
  <si>
    <t xml:space="preserve">Antonio Luiz </t>
  </si>
  <si>
    <t>SUB-13 - 03/04</t>
  </si>
  <si>
    <t>Alexandre Filho</t>
  </si>
  <si>
    <t>Pazalmada Thomas</t>
  </si>
  <si>
    <t>Bravo Santiago</t>
  </si>
  <si>
    <t>Torres Maximiliano</t>
  </si>
  <si>
    <t>Esc. Flamengo - Ubatuba</t>
  </si>
  <si>
    <t>Brian Nascimento</t>
  </si>
  <si>
    <t>Carlos Matheus</t>
  </si>
  <si>
    <t>Gabriel Ferreira</t>
  </si>
  <si>
    <t>SUB-11 - 05/06</t>
  </si>
  <si>
    <t>Zalazar Augustin</t>
  </si>
  <si>
    <t xml:space="preserve">Salina Alan </t>
  </si>
  <si>
    <t>Luiz de Oliveira</t>
  </si>
  <si>
    <t>Alysson de Oliveira</t>
  </si>
  <si>
    <t xml:space="preserve">Vinicius G. </t>
  </si>
  <si>
    <t>Rodrigo de Amorim</t>
  </si>
  <si>
    <t>Guilherme Santos</t>
  </si>
  <si>
    <t xml:space="preserve">Paulo Rogerio </t>
  </si>
  <si>
    <t xml:space="preserve">Iago Godoy </t>
  </si>
  <si>
    <t xml:space="preserve">Lucca Rivellino </t>
  </si>
  <si>
    <t>Sumidoro</t>
  </si>
  <si>
    <t xml:space="preserve">Caio Viana </t>
  </si>
  <si>
    <t xml:space="preserve">Matheus Toledo </t>
  </si>
  <si>
    <t xml:space="preserve">Miguel Rassan </t>
  </si>
  <si>
    <t xml:space="preserve">Juan Cursino </t>
  </si>
  <si>
    <t xml:space="preserve">Heriklys Dantas </t>
  </si>
  <si>
    <t xml:space="preserve">Phaell Chagas </t>
  </si>
  <si>
    <t xml:space="preserve">Lycaln do Carmo </t>
  </si>
  <si>
    <t xml:space="preserve">Ruiz Alexis </t>
  </si>
  <si>
    <t>Quarta-Feira</t>
  </si>
  <si>
    <t>Lincon Silva</t>
  </si>
  <si>
    <t xml:space="preserve">Abel Ivan </t>
  </si>
  <si>
    <t xml:space="preserve">Chayka Franco </t>
  </si>
  <si>
    <t>Thiago Filef</t>
  </si>
  <si>
    <t xml:space="preserve">Kauan Carlos </t>
  </si>
  <si>
    <t xml:space="preserve">Phabriccio Chagas </t>
  </si>
  <si>
    <t xml:space="preserve">Lucas Moreno </t>
  </si>
  <si>
    <t>Gomez Alan</t>
  </si>
  <si>
    <t>Machado Juan</t>
  </si>
  <si>
    <t xml:space="preserve">João Henrique </t>
  </si>
  <si>
    <t>Rivera Mateo</t>
  </si>
  <si>
    <t xml:space="preserve">Dipardo Jano </t>
  </si>
  <si>
    <t>Felipe Ferandes</t>
  </si>
  <si>
    <t>Projeto Jovival</t>
  </si>
  <si>
    <t>Santos - Largo Socorro</t>
  </si>
  <si>
    <t>Rogério C.S. da Cruz</t>
  </si>
  <si>
    <t xml:space="preserve">Yago Marcelo </t>
  </si>
  <si>
    <t>Vallesos Chistian</t>
  </si>
  <si>
    <t>Peterson Silva</t>
  </si>
  <si>
    <t>Lucas Nathan</t>
  </si>
  <si>
    <t>Quinta-feira</t>
  </si>
  <si>
    <t>Leonardo Jesus</t>
  </si>
  <si>
    <t>Hector Lucas</t>
  </si>
  <si>
    <t>Flamengo / Ubatuba</t>
  </si>
  <si>
    <t>Kauan Dantas Basile</t>
  </si>
  <si>
    <t>Nitai Gonçales</t>
  </si>
  <si>
    <t>Pedro Henrique</t>
  </si>
  <si>
    <t>Gustavo de Morais</t>
  </si>
  <si>
    <t>Bruno dos Santos Leite</t>
  </si>
  <si>
    <t>Rafael Silva Souza</t>
  </si>
  <si>
    <t>Suel Gomes</t>
  </si>
  <si>
    <t xml:space="preserve">Guilherme Pereira </t>
  </si>
  <si>
    <t xml:space="preserve">Thiago Valobra </t>
  </si>
  <si>
    <t xml:space="preserve">Lincon Cardoso </t>
  </si>
  <si>
    <t>Nathan N. Costa</t>
  </si>
  <si>
    <t xml:space="preserve">Phaell Santos </t>
  </si>
  <si>
    <t>Renato S. D. M.</t>
  </si>
  <si>
    <t xml:space="preserve">Valdenir de Andrade </t>
  </si>
  <si>
    <t xml:space="preserve">Gustavo Burgos </t>
  </si>
  <si>
    <t>Klim Mayr</t>
  </si>
  <si>
    <t xml:space="preserve">Kauan de Castro </t>
  </si>
  <si>
    <t>SÉRIE PRATA - SUB-17 - 99/00</t>
  </si>
  <si>
    <t>SÉRIE OURO - SUB-17 - 99/00</t>
  </si>
  <si>
    <t>SÉRIE OURO - SUB-15 - 01/02</t>
  </si>
  <si>
    <t>SÉRIE PRATA - SUB-15 - 01/02</t>
  </si>
  <si>
    <t>SÉRIE OURO - SUB-13 - 03/04</t>
  </si>
  <si>
    <t>SÉRIE PRATA - SUB-13 - 03/04</t>
  </si>
  <si>
    <t>SÉRIE OURO - SUB-11 - 05/06</t>
  </si>
  <si>
    <t>SÉRIE PRATA - SUB-11 - 05/06</t>
  </si>
  <si>
    <t>SÉRIE OURO - SUB-09 - 07/08</t>
  </si>
  <si>
    <t>SÉRIE PRATA - SUB-09 - 07/08</t>
  </si>
  <si>
    <t xml:space="preserve">Campeão </t>
  </si>
  <si>
    <t>Vice-campeão</t>
  </si>
  <si>
    <t>Goleiro: Thomas Cossa (FHFM)</t>
  </si>
  <si>
    <t>Artilheiro: Brian Paz Almeida (FHFM), 9 gols</t>
  </si>
  <si>
    <t>Artilheiro: Pazalmada Brian (FHFM), 12 gols</t>
  </si>
  <si>
    <t>Artilheiro: Thomas Paz Almeida (FHFM), 9 gols</t>
  </si>
  <si>
    <t>Goleiro: Santiago Bravo e Jano Di Pardo (FHFM)</t>
  </si>
  <si>
    <t>Artilheiro: Algustin Salazar (FHFM), 7 gols</t>
  </si>
  <si>
    <t>Goleiro: Jano Di Pardo (FHFM)</t>
  </si>
  <si>
    <t>Goleiro: Pedro Henrique Santos (Santos-Largo do Socorro)</t>
  </si>
  <si>
    <t>Artilheiro: Kaue Mendes e João Gabriel Cardoso (Santos/Socorro), 3 gols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</si>
</sst>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5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6EC1A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6" fillId="37" borderId="0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55" fillId="38" borderId="0" xfId="0" applyFont="1" applyFill="1" applyAlignment="1">
      <alignment vertical="center"/>
    </xf>
    <xf numFmtId="0" fontId="1" fillId="34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6</xdr:col>
      <xdr:colOff>28575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3200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85725</xdr:rowOff>
    </xdr:from>
    <xdr:to>
      <xdr:col>11</xdr:col>
      <xdr:colOff>104775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85725"/>
          <a:ext cx="1676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</xdr:row>
      <xdr:rowOff>123825</xdr:rowOff>
    </xdr:from>
    <xdr:to>
      <xdr:col>5</xdr:col>
      <xdr:colOff>314325</xdr:colOff>
      <xdr:row>5</xdr:row>
      <xdr:rowOff>57150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190875" y="504825"/>
          <a:ext cx="904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76200</xdr:rowOff>
    </xdr:from>
    <xdr:to>
      <xdr:col>3</xdr:col>
      <xdr:colOff>114300</xdr:colOff>
      <xdr:row>3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76200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1514475</xdr:colOff>
      <xdr:row>2</xdr:row>
      <xdr:rowOff>104775</xdr:rowOff>
    </xdr:from>
    <xdr:to>
      <xdr:col>1</xdr:col>
      <xdr:colOff>1028700</xdr:colOff>
      <xdr:row>4</xdr:row>
      <xdr:rowOff>114300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1514475" y="371475"/>
          <a:ext cx="1266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4"/>
  <sheetViews>
    <sheetView showGridLines="0" tabSelected="1" zoomScale="145" zoomScaleNormal="145" zoomScaleSheetLayoutView="130" workbookViewId="0" topLeftCell="A1">
      <selection activeCell="A56" sqref="A56"/>
    </sheetView>
  </sheetViews>
  <sheetFormatPr defaultColWidth="9.140625" defaultRowHeight="12.75"/>
  <cols>
    <col min="1" max="1" width="12.5742187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"/>
    <row r="3" ht="15.75">
      <c r="C3" s="6"/>
    </row>
    <row r="4" ht="15.75">
      <c r="C4" s="6"/>
    </row>
    <row r="5" spans="1:12" ht="15.75" customHeight="1">
      <c r="A5" s="34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ht="20.25">
      <c r="E6" s="7" t="s">
        <v>26</v>
      </c>
    </row>
    <row r="7" spans="1:12" s="5" customFormat="1" ht="13.5" thickBot="1">
      <c r="A7" s="38" t="s">
        <v>127</v>
      </c>
      <c r="B7" s="38"/>
      <c r="C7" s="38"/>
      <c r="D7" s="38"/>
      <c r="E7" s="38"/>
      <c r="F7" s="38"/>
      <c r="G7" s="38"/>
      <c r="H7" s="38"/>
      <c r="I7" s="39"/>
      <c r="J7" s="39"/>
      <c r="K7" s="40"/>
      <c r="L7" s="40"/>
    </row>
    <row r="8" spans="1:12" s="8" customFormat="1" ht="12" thickTop="1">
      <c r="A8" s="9" t="s">
        <v>7</v>
      </c>
      <c r="B8" s="9" t="s">
        <v>0</v>
      </c>
      <c r="C8" s="10" t="s">
        <v>1</v>
      </c>
      <c r="D8" s="10" t="s">
        <v>2</v>
      </c>
      <c r="E8" s="10" t="s">
        <v>3</v>
      </c>
      <c r="F8" s="10" t="s">
        <v>8</v>
      </c>
      <c r="G8" s="10" t="s">
        <v>9</v>
      </c>
      <c r="H8" s="10" t="s">
        <v>4</v>
      </c>
      <c r="I8" s="10" t="s">
        <v>5</v>
      </c>
      <c r="J8" s="10" t="s">
        <v>6</v>
      </c>
      <c r="K8" s="19" t="s">
        <v>12</v>
      </c>
      <c r="L8" s="12" t="s">
        <v>13</v>
      </c>
    </row>
    <row r="9" spans="1:12" ht="14.25" customHeight="1">
      <c r="A9" s="11" t="s">
        <v>136</v>
      </c>
      <c r="B9" s="1" t="s">
        <v>21</v>
      </c>
      <c r="C9" s="2">
        <f>E9*3+F9*1</f>
        <v>9</v>
      </c>
      <c r="D9" s="2">
        <f>E9+F9+G9</f>
        <v>4</v>
      </c>
      <c r="E9" s="2">
        <f>1+1+1</f>
        <v>3</v>
      </c>
      <c r="F9" s="2">
        <v>0</v>
      </c>
      <c r="G9" s="2">
        <v>1</v>
      </c>
      <c r="H9" s="2">
        <f>6+2+4+2</f>
        <v>14</v>
      </c>
      <c r="I9" s="2">
        <f>3+1+2+3</f>
        <v>9</v>
      </c>
      <c r="J9" s="2">
        <f>H9-I9</f>
        <v>5</v>
      </c>
      <c r="K9" s="20">
        <f>1+1+1</f>
        <v>3</v>
      </c>
      <c r="L9" s="2">
        <v>0</v>
      </c>
    </row>
    <row r="10" spans="1:13" ht="14.25" customHeight="1">
      <c r="A10" s="11" t="s">
        <v>137</v>
      </c>
      <c r="B10" s="1" t="s">
        <v>29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f>1</f>
        <v>1</v>
      </c>
      <c r="H10" s="2">
        <f>5+1+12+3</f>
        <v>21</v>
      </c>
      <c r="I10" s="2">
        <f>5+2+1+2</f>
        <v>10</v>
      </c>
      <c r="J10" s="2">
        <f>H10-I10</f>
        <v>11</v>
      </c>
      <c r="K10" s="20">
        <f>2+2+1</f>
        <v>5</v>
      </c>
      <c r="L10" s="2">
        <f>1</f>
        <v>1</v>
      </c>
      <c r="M10" s="5"/>
    </row>
    <row r="11" spans="1:12" s="5" customFormat="1" ht="12.75">
      <c r="A11" s="44" t="s">
        <v>126</v>
      </c>
      <c r="B11" s="44"/>
      <c r="C11" s="44"/>
      <c r="D11" s="44"/>
      <c r="E11" s="44"/>
      <c r="F11" s="44"/>
      <c r="G11" s="44"/>
      <c r="H11" s="44"/>
      <c r="I11" s="45"/>
      <c r="J11" s="45"/>
      <c r="K11" s="46"/>
      <c r="L11" s="46"/>
    </row>
    <row r="12" spans="1:13" ht="14.25" customHeight="1">
      <c r="A12" s="11" t="s">
        <v>136</v>
      </c>
      <c r="B12" s="1" t="s">
        <v>25</v>
      </c>
      <c r="C12" s="2">
        <f>E12*3+F12*1</f>
        <v>7</v>
      </c>
      <c r="D12" s="2">
        <f>E12+F12+G12</f>
        <v>4</v>
      </c>
      <c r="E12" s="2">
        <f>1+1</f>
        <v>2</v>
      </c>
      <c r="F12" s="2">
        <v>1</v>
      </c>
      <c r="G12" s="2">
        <v>1</v>
      </c>
      <c r="H12" s="2">
        <f>5+8+2+5</f>
        <v>20</v>
      </c>
      <c r="I12" s="2">
        <f>5+4+2</f>
        <v>11</v>
      </c>
      <c r="J12" s="2">
        <f>H12-I12</f>
        <v>9</v>
      </c>
      <c r="K12" s="20">
        <v>2</v>
      </c>
      <c r="L12" s="2">
        <v>1</v>
      </c>
      <c r="M12" s="5"/>
    </row>
    <row r="13" spans="1:13" ht="14.25" customHeight="1">
      <c r="A13" s="11" t="s">
        <v>137</v>
      </c>
      <c r="B13" s="1" t="s">
        <v>24</v>
      </c>
      <c r="C13" s="2">
        <f>E13*3+F13*1</f>
        <v>0</v>
      </c>
      <c r="D13" s="2">
        <f>E13+F13+G13</f>
        <v>4</v>
      </c>
      <c r="E13" s="2">
        <v>0</v>
      </c>
      <c r="F13" s="2">
        <v>0</v>
      </c>
      <c r="G13" s="2">
        <f>1+1+1+1</f>
        <v>4</v>
      </c>
      <c r="H13" s="2">
        <f>3+1+2</f>
        <v>6</v>
      </c>
      <c r="I13" s="2">
        <f>6+8+12+5</f>
        <v>31</v>
      </c>
      <c r="J13" s="2">
        <f>H13-I13</f>
        <v>-25</v>
      </c>
      <c r="K13" s="20">
        <v>3</v>
      </c>
      <c r="L13" s="2">
        <v>1</v>
      </c>
      <c r="M13" s="5"/>
    </row>
    <row r="14" spans="1:12" ht="15">
      <c r="A14" s="1"/>
      <c r="B14" s="1"/>
      <c r="C14" s="2"/>
      <c r="D14" s="2">
        <f>SUM(D9:D13)/2</f>
        <v>8</v>
      </c>
      <c r="E14" s="2"/>
      <c r="F14" s="2"/>
      <c r="G14" s="2"/>
      <c r="H14" s="2">
        <f>SUM(H9:H13)</f>
        <v>61</v>
      </c>
      <c r="I14" s="2">
        <f>SUM(I9:I13)</f>
        <v>61</v>
      </c>
      <c r="J14" s="2"/>
      <c r="K14" s="20">
        <f>SUM(K9:K13)</f>
        <v>13</v>
      </c>
      <c r="L14" s="2">
        <f>SUM(L9:L13)</f>
        <v>3</v>
      </c>
    </row>
    <row r="15" spans="1:12" ht="15">
      <c r="A15" s="21" t="s">
        <v>139</v>
      </c>
      <c r="B15" s="21"/>
      <c r="C15" s="22"/>
      <c r="D15" s="22"/>
      <c r="E15" s="22"/>
      <c r="F15" s="22"/>
      <c r="G15" s="22"/>
      <c r="H15" s="22"/>
      <c r="I15" s="22"/>
      <c r="J15" s="22"/>
      <c r="K15" s="47"/>
      <c r="L15" s="22"/>
    </row>
    <row r="16" spans="1:12" ht="12" customHeight="1">
      <c r="A16" s="21" t="s">
        <v>138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  <c r="L16" s="22"/>
    </row>
    <row r="17" spans="1:12" s="5" customFormat="1" ht="13.5" thickBot="1">
      <c r="A17" s="38" t="s">
        <v>128</v>
      </c>
      <c r="B17" s="38"/>
      <c r="C17" s="38"/>
      <c r="D17" s="38"/>
      <c r="E17" s="38"/>
      <c r="F17" s="38"/>
      <c r="G17" s="38"/>
      <c r="H17" s="38"/>
      <c r="I17" s="39"/>
      <c r="J17" s="39"/>
      <c r="K17" s="40"/>
      <c r="L17" s="40"/>
    </row>
    <row r="18" spans="1:12" s="8" customFormat="1" ht="12" thickTop="1">
      <c r="A18" s="9" t="s">
        <v>7</v>
      </c>
      <c r="B18" s="9" t="s">
        <v>0</v>
      </c>
      <c r="C18" s="10" t="s">
        <v>1</v>
      </c>
      <c r="D18" s="10" t="s">
        <v>2</v>
      </c>
      <c r="E18" s="10" t="s">
        <v>3</v>
      </c>
      <c r="F18" s="10" t="s">
        <v>8</v>
      </c>
      <c r="G18" s="10" t="s">
        <v>9</v>
      </c>
      <c r="H18" s="10" t="s">
        <v>4</v>
      </c>
      <c r="I18" s="10" t="s">
        <v>5</v>
      </c>
      <c r="J18" s="10" t="s">
        <v>6</v>
      </c>
      <c r="K18" s="19" t="s">
        <v>12</v>
      </c>
      <c r="L18" s="12" t="s">
        <v>13</v>
      </c>
    </row>
    <row r="19" spans="1:12" ht="14.25" customHeight="1">
      <c r="A19" s="11" t="s">
        <v>137</v>
      </c>
      <c r="B19" s="1" t="s">
        <v>29</v>
      </c>
      <c r="C19" s="2">
        <f>E19*3+F19*1</f>
        <v>12</v>
      </c>
      <c r="D19" s="2">
        <f>E19+F19+G19</f>
        <v>4</v>
      </c>
      <c r="E19" s="2">
        <v>4</v>
      </c>
      <c r="F19" s="2">
        <v>0</v>
      </c>
      <c r="G19" s="2">
        <v>0</v>
      </c>
      <c r="H19" s="2">
        <v>26</v>
      </c>
      <c r="I19" s="2">
        <v>9</v>
      </c>
      <c r="J19" s="2">
        <f>H19-I19</f>
        <v>17</v>
      </c>
      <c r="K19" s="20">
        <v>5</v>
      </c>
      <c r="L19" s="2">
        <f>2</f>
        <v>2</v>
      </c>
    </row>
    <row r="20" spans="1:12" ht="14.25" customHeight="1">
      <c r="A20" s="11" t="s">
        <v>137</v>
      </c>
      <c r="B20" s="1" t="s">
        <v>30</v>
      </c>
      <c r="C20" s="2">
        <f>E20*3+F20*1</f>
        <v>6</v>
      </c>
      <c r="D20" s="2">
        <f>E20+F20+G20</f>
        <v>4</v>
      </c>
      <c r="E20" s="2">
        <v>2</v>
      </c>
      <c r="F20" s="2">
        <v>0</v>
      </c>
      <c r="G20" s="2">
        <v>2</v>
      </c>
      <c r="H20" s="2">
        <v>11</v>
      </c>
      <c r="I20" s="2">
        <v>11</v>
      </c>
      <c r="J20" s="2">
        <f>H20-I20</f>
        <v>0</v>
      </c>
      <c r="K20" s="20">
        <v>2</v>
      </c>
      <c r="L20" s="2">
        <v>0</v>
      </c>
    </row>
    <row r="21" spans="1:12" s="5" customFormat="1" ht="12.75">
      <c r="A21" s="44" t="s">
        <v>129</v>
      </c>
      <c r="B21" s="44"/>
      <c r="C21" s="44"/>
      <c r="D21" s="44"/>
      <c r="E21" s="44"/>
      <c r="F21" s="44"/>
      <c r="G21" s="44"/>
      <c r="H21" s="44"/>
      <c r="I21" s="45"/>
      <c r="J21" s="45"/>
      <c r="K21" s="46"/>
      <c r="L21" s="46"/>
    </row>
    <row r="22" spans="1:12" ht="14.25" customHeight="1">
      <c r="A22" s="11" t="s">
        <v>136</v>
      </c>
      <c r="B22" s="1" t="s">
        <v>21</v>
      </c>
      <c r="C22" s="2">
        <f>E22*3+F22*1</f>
        <v>6</v>
      </c>
      <c r="D22" s="2">
        <f>E22+F22+G22</f>
        <v>4</v>
      </c>
      <c r="E22" s="2">
        <f>1+1</f>
        <v>2</v>
      </c>
      <c r="F22" s="2">
        <v>0</v>
      </c>
      <c r="G22" s="2">
        <v>2</v>
      </c>
      <c r="H22" s="2">
        <v>11</v>
      </c>
      <c r="I22" s="2">
        <v>15</v>
      </c>
      <c r="J22" s="2">
        <f>H22-I22</f>
        <v>-4</v>
      </c>
      <c r="K22" s="20">
        <v>6</v>
      </c>
      <c r="L22" s="2">
        <f>2</f>
        <v>2</v>
      </c>
    </row>
    <row r="23" spans="1:12" ht="14.25" customHeight="1">
      <c r="A23" s="11" t="s">
        <v>137</v>
      </c>
      <c r="B23" s="1" t="s">
        <v>24</v>
      </c>
      <c r="C23" s="2">
        <f>E23*3+F23*1</f>
        <v>0</v>
      </c>
      <c r="D23" s="2">
        <f>E23+F23+G23</f>
        <v>4</v>
      </c>
      <c r="E23" s="2">
        <v>0</v>
      </c>
      <c r="F23" s="2">
        <v>0</v>
      </c>
      <c r="G23" s="2">
        <v>4</v>
      </c>
      <c r="H23" s="2">
        <v>3</v>
      </c>
      <c r="I23" s="2">
        <v>16</v>
      </c>
      <c r="J23" s="2">
        <f>H23-I23</f>
        <v>-13</v>
      </c>
      <c r="K23" s="20">
        <v>4</v>
      </c>
      <c r="L23" s="2">
        <v>0</v>
      </c>
    </row>
    <row r="24" spans="1:12" ht="15">
      <c r="A24" s="1"/>
      <c r="B24" s="1"/>
      <c r="C24" s="2"/>
      <c r="D24" s="2">
        <f>SUM(D19:D23)/2</f>
        <v>8</v>
      </c>
      <c r="E24" s="2"/>
      <c r="F24" s="2"/>
      <c r="G24" s="2"/>
      <c r="H24" s="2">
        <f>SUM(H19:H23)</f>
        <v>51</v>
      </c>
      <c r="I24" s="2">
        <f>SUM(I19:I23)</f>
        <v>51</v>
      </c>
      <c r="J24" s="2"/>
      <c r="K24" s="20">
        <f>SUM(K19:K23)</f>
        <v>17</v>
      </c>
      <c r="L24" s="2">
        <f>SUM(L19:L23)</f>
        <v>4</v>
      </c>
    </row>
    <row r="25" spans="1:12" ht="15">
      <c r="A25" s="21" t="s">
        <v>140</v>
      </c>
      <c r="B25" s="21"/>
      <c r="C25" s="22"/>
      <c r="D25" s="22"/>
      <c r="E25" s="22"/>
      <c r="F25" s="22"/>
      <c r="G25" s="22"/>
      <c r="H25" s="22"/>
      <c r="I25" s="22"/>
      <c r="J25" s="22"/>
      <c r="K25" s="47"/>
      <c r="L25" s="22"/>
    </row>
    <row r="26" spans="1:12" ht="12" customHeight="1">
      <c r="A26" s="21" t="s">
        <v>138</v>
      </c>
      <c r="B26" s="21"/>
      <c r="C26" s="22"/>
      <c r="D26" s="22"/>
      <c r="E26" s="22"/>
      <c r="F26" s="22"/>
      <c r="G26" s="22"/>
      <c r="H26" s="22"/>
      <c r="I26" s="22"/>
      <c r="J26" s="22"/>
      <c r="K26" s="23"/>
      <c r="L26" s="22"/>
    </row>
    <row r="27" spans="1:12" s="5" customFormat="1" ht="13.5" thickBot="1">
      <c r="A27" s="38" t="s">
        <v>130</v>
      </c>
      <c r="B27" s="38"/>
      <c r="C27" s="38"/>
      <c r="D27" s="38"/>
      <c r="E27" s="38"/>
      <c r="F27" s="38"/>
      <c r="G27" s="38"/>
      <c r="H27" s="38"/>
      <c r="I27" s="39"/>
      <c r="J27" s="39"/>
      <c r="K27" s="40"/>
      <c r="L27" s="40"/>
    </row>
    <row r="28" spans="1:12" s="8" customFormat="1" ht="12" thickTop="1">
      <c r="A28" s="9" t="s">
        <v>7</v>
      </c>
      <c r="B28" s="9" t="s">
        <v>0</v>
      </c>
      <c r="C28" s="10" t="s">
        <v>1</v>
      </c>
      <c r="D28" s="10" t="s">
        <v>2</v>
      </c>
      <c r="E28" s="10" t="s">
        <v>3</v>
      </c>
      <c r="F28" s="10" t="s">
        <v>8</v>
      </c>
      <c r="G28" s="10" t="s">
        <v>9</v>
      </c>
      <c r="H28" s="10" t="s">
        <v>4</v>
      </c>
      <c r="I28" s="10" t="s">
        <v>5</v>
      </c>
      <c r="J28" s="10" t="s">
        <v>6</v>
      </c>
      <c r="K28" s="19" t="s">
        <v>12</v>
      </c>
      <c r="L28" s="12" t="s">
        <v>13</v>
      </c>
    </row>
    <row r="29" spans="1:12" ht="14.25" customHeight="1">
      <c r="A29" s="11" t="s">
        <v>136</v>
      </c>
      <c r="B29" s="1" t="s">
        <v>29</v>
      </c>
      <c r="C29" s="2">
        <f>E29*3+F29*1</f>
        <v>12</v>
      </c>
      <c r="D29" s="2">
        <f>E29+F29+G29</f>
        <v>4</v>
      </c>
      <c r="E29" s="2">
        <f>1+1+1+1</f>
        <v>4</v>
      </c>
      <c r="F29" s="2">
        <v>0</v>
      </c>
      <c r="G29" s="2">
        <v>0</v>
      </c>
      <c r="H29" s="2">
        <f>7+6+7+5</f>
        <v>25</v>
      </c>
      <c r="I29" s="2">
        <f>1+2</f>
        <v>3</v>
      </c>
      <c r="J29" s="2">
        <f>H29-I29</f>
        <v>22</v>
      </c>
      <c r="K29" s="20">
        <v>0</v>
      </c>
      <c r="L29" s="2">
        <v>1</v>
      </c>
    </row>
    <row r="30" spans="1:12" ht="14.25" customHeight="1">
      <c r="A30" s="11" t="s">
        <v>137</v>
      </c>
      <c r="B30" s="1" t="s">
        <v>21</v>
      </c>
      <c r="C30" s="2">
        <f>E30*3+F30*1</f>
        <v>4</v>
      </c>
      <c r="D30" s="2">
        <f>E30+F30+G30</f>
        <v>4</v>
      </c>
      <c r="E30" s="2">
        <v>1</v>
      </c>
      <c r="F30" s="2">
        <v>1</v>
      </c>
      <c r="G30" s="2">
        <v>2</v>
      </c>
      <c r="H30" s="2">
        <f>2+2+3</f>
        <v>7</v>
      </c>
      <c r="I30" s="2">
        <f>2+6+5</f>
        <v>13</v>
      </c>
      <c r="J30" s="2">
        <f>H30-I30</f>
        <v>-6</v>
      </c>
      <c r="K30" s="20">
        <v>2</v>
      </c>
      <c r="L30" s="2">
        <v>0</v>
      </c>
    </row>
    <row r="31" spans="1:12" s="5" customFormat="1" ht="12.75">
      <c r="A31" s="44" t="s">
        <v>131</v>
      </c>
      <c r="B31" s="44"/>
      <c r="C31" s="44"/>
      <c r="D31" s="44"/>
      <c r="E31" s="44"/>
      <c r="F31" s="44"/>
      <c r="G31" s="44"/>
      <c r="H31" s="44"/>
      <c r="I31" s="45"/>
      <c r="J31" s="45"/>
      <c r="K31" s="46"/>
      <c r="L31" s="46"/>
    </row>
    <row r="32" spans="1:12" ht="14.25" customHeight="1">
      <c r="A32" s="11" t="s">
        <v>136</v>
      </c>
      <c r="B32" s="1" t="s">
        <v>24</v>
      </c>
      <c r="C32" s="2">
        <f>E32*3+F32*1</f>
        <v>3</v>
      </c>
      <c r="D32" s="2">
        <f>E32+F32+G32</f>
        <v>4</v>
      </c>
      <c r="E32" s="2">
        <v>0</v>
      </c>
      <c r="F32" s="2">
        <f>1+1+1</f>
        <v>3</v>
      </c>
      <c r="G32" s="2">
        <v>1</v>
      </c>
      <c r="H32" s="2">
        <f>2+4+1</f>
        <v>7</v>
      </c>
      <c r="I32" s="2">
        <f>2+4+7+1</f>
        <v>14</v>
      </c>
      <c r="J32" s="2">
        <f>H32-I32</f>
        <v>-7</v>
      </c>
      <c r="K32" s="20">
        <f>2+1+1</f>
        <v>4</v>
      </c>
      <c r="L32" s="2">
        <v>0</v>
      </c>
    </row>
    <row r="33" spans="1:12" ht="14.25" customHeight="1">
      <c r="A33" s="11" t="s">
        <v>137</v>
      </c>
      <c r="B33" s="1" t="s">
        <v>30</v>
      </c>
      <c r="C33" s="2">
        <f>E33*3+F33*1</f>
        <v>2</v>
      </c>
      <c r="D33" s="2">
        <f>E33+F33+G33</f>
        <v>4</v>
      </c>
      <c r="E33" s="2">
        <v>0</v>
      </c>
      <c r="F33" s="2">
        <f>1+1</f>
        <v>2</v>
      </c>
      <c r="G33" s="2">
        <v>2</v>
      </c>
      <c r="H33" s="2">
        <f>1+4+1</f>
        <v>6</v>
      </c>
      <c r="I33" s="2">
        <v>15</v>
      </c>
      <c r="J33" s="2">
        <f>H33-I33</f>
        <v>-9</v>
      </c>
      <c r="K33" s="20">
        <v>0</v>
      </c>
      <c r="L33" s="2">
        <v>0</v>
      </c>
    </row>
    <row r="34" spans="1:12" ht="15">
      <c r="A34" s="1"/>
      <c r="B34" s="1"/>
      <c r="C34" s="2"/>
      <c r="D34" s="2">
        <f>SUM(D29:D33)/2</f>
        <v>8</v>
      </c>
      <c r="E34" s="2"/>
      <c r="F34" s="2"/>
      <c r="G34" s="2"/>
      <c r="H34" s="2">
        <f>SUM(H29:H33)</f>
        <v>45</v>
      </c>
      <c r="I34" s="2">
        <f>SUM(I29:I33)</f>
        <v>45</v>
      </c>
      <c r="J34" s="2"/>
      <c r="K34" s="20">
        <f>SUM(K29:K33)</f>
        <v>6</v>
      </c>
      <c r="L34" s="2">
        <f>SUM(L29:L33)</f>
        <v>1</v>
      </c>
    </row>
    <row r="35" spans="1:12" ht="15">
      <c r="A35" s="21" t="s">
        <v>141</v>
      </c>
      <c r="B35" s="21"/>
      <c r="C35" s="22"/>
      <c r="D35" s="22"/>
      <c r="E35" s="22"/>
      <c r="F35" s="22"/>
      <c r="G35" s="22"/>
      <c r="H35" s="22"/>
      <c r="I35" s="22"/>
      <c r="J35" s="22"/>
      <c r="K35" s="47"/>
      <c r="L35" s="22"/>
    </row>
    <row r="36" spans="1:12" ht="12" customHeight="1">
      <c r="A36" s="21" t="s">
        <v>142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  <c r="L36" s="22"/>
    </row>
    <row r="37" spans="1:12" s="5" customFormat="1" ht="13.5" thickBot="1">
      <c r="A37" s="38" t="s">
        <v>132</v>
      </c>
      <c r="B37" s="38"/>
      <c r="C37" s="38"/>
      <c r="D37" s="38"/>
      <c r="E37" s="38"/>
      <c r="F37" s="38"/>
      <c r="G37" s="38"/>
      <c r="H37" s="38"/>
      <c r="I37" s="39"/>
      <c r="J37" s="39"/>
      <c r="K37" s="40"/>
      <c r="L37" s="40"/>
    </row>
    <row r="38" spans="1:12" s="8" customFormat="1" ht="12" thickTop="1">
      <c r="A38" s="9" t="s">
        <v>7</v>
      </c>
      <c r="B38" s="9" t="s">
        <v>0</v>
      </c>
      <c r="C38" s="10" t="s">
        <v>1</v>
      </c>
      <c r="D38" s="10" t="s">
        <v>2</v>
      </c>
      <c r="E38" s="10" t="s">
        <v>3</v>
      </c>
      <c r="F38" s="10" t="s">
        <v>8</v>
      </c>
      <c r="G38" s="10" t="s">
        <v>9</v>
      </c>
      <c r="H38" s="10" t="s">
        <v>4</v>
      </c>
      <c r="I38" s="10" t="s">
        <v>5</v>
      </c>
      <c r="J38" s="10" t="s">
        <v>6</v>
      </c>
      <c r="K38" s="19" t="s">
        <v>12</v>
      </c>
      <c r="L38" s="12" t="s">
        <v>13</v>
      </c>
    </row>
    <row r="39" spans="1:12" ht="14.25" customHeight="1">
      <c r="A39" s="11" t="s">
        <v>136</v>
      </c>
      <c r="B39" s="1" t="s">
        <v>29</v>
      </c>
      <c r="C39" s="2">
        <f>E39*3+F39*1</f>
        <v>12</v>
      </c>
      <c r="D39" s="2">
        <f>E39+F39+G39</f>
        <v>4</v>
      </c>
      <c r="E39" s="2">
        <f>1+1+1+1</f>
        <v>4</v>
      </c>
      <c r="F39" s="2">
        <v>0</v>
      </c>
      <c r="G39" s="2">
        <v>0</v>
      </c>
      <c r="H39" s="2">
        <f>7+4+6+9</f>
        <v>26</v>
      </c>
      <c r="I39" s="2">
        <f>2+1</f>
        <v>3</v>
      </c>
      <c r="J39" s="2">
        <f>H39-I39</f>
        <v>23</v>
      </c>
      <c r="K39" s="20">
        <f>1+2</f>
        <v>3</v>
      </c>
      <c r="L39" s="2">
        <v>0</v>
      </c>
    </row>
    <row r="40" spans="1:12" ht="14.25" customHeight="1">
      <c r="A40" s="11" t="s">
        <v>137</v>
      </c>
      <c r="B40" s="1" t="s">
        <v>24</v>
      </c>
      <c r="C40" s="2">
        <f>E40*3+F40*1</f>
        <v>6</v>
      </c>
      <c r="D40" s="2">
        <f>E40+F40+G40</f>
        <v>4</v>
      </c>
      <c r="E40" s="2">
        <f>1+1</f>
        <v>2</v>
      </c>
      <c r="F40" s="2">
        <v>0</v>
      </c>
      <c r="G40" s="2">
        <v>2</v>
      </c>
      <c r="H40" s="2">
        <f>3+2+1</f>
        <v>6</v>
      </c>
      <c r="I40" s="2">
        <f>2+1+6+9</f>
        <v>18</v>
      </c>
      <c r="J40" s="2">
        <f>H40-I40</f>
        <v>-12</v>
      </c>
      <c r="K40" s="20">
        <v>1</v>
      </c>
      <c r="L40" s="2">
        <v>0</v>
      </c>
    </row>
    <row r="41" spans="1:12" s="5" customFormat="1" ht="12.75">
      <c r="A41" s="44" t="s">
        <v>133</v>
      </c>
      <c r="B41" s="44"/>
      <c r="C41" s="44"/>
      <c r="D41" s="44"/>
      <c r="E41" s="44"/>
      <c r="F41" s="44"/>
      <c r="G41" s="44"/>
      <c r="H41" s="44"/>
      <c r="I41" s="45"/>
      <c r="J41" s="45"/>
      <c r="K41" s="46"/>
      <c r="L41" s="46"/>
    </row>
    <row r="42" spans="1:12" ht="14.25" customHeight="1">
      <c r="A42" s="11" t="s">
        <v>136</v>
      </c>
      <c r="B42" s="1" t="s">
        <v>21</v>
      </c>
      <c r="C42" s="2">
        <f>E42*3+F42*1</f>
        <v>4</v>
      </c>
      <c r="D42" s="2">
        <f>E42+F42+G42</f>
        <v>4</v>
      </c>
      <c r="E42" s="2">
        <v>1</v>
      </c>
      <c r="F42" s="2">
        <v>1</v>
      </c>
      <c r="G42" s="2">
        <f>1+1</f>
        <v>2</v>
      </c>
      <c r="H42" s="2">
        <f>2+2+6+3</f>
        <v>13</v>
      </c>
      <c r="I42" s="2">
        <f>3+4+1+3</f>
        <v>11</v>
      </c>
      <c r="J42" s="2">
        <f>H42-I42</f>
        <v>2</v>
      </c>
      <c r="K42" s="20">
        <v>0</v>
      </c>
      <c r="L42" s="2">
        <v>0</v>
      </c>
    </row>
    <row r="43" spans="1:12" ht="14.25" customHeight="1">
      <c r="A43" s="11" t="s">
        <v>137</v>
      </c>
      <c r="B43" s="1" t="s">
        <v>30</v>
      </c>
      <c r="C43" s="2">
        <f>E43*3+F43*1</f>
        <v>1</v>
      </c>
      <c r="D43" s="2">
        <f>E43+F43+G43</f>
        <v>4</v>
      </c>
      <c r="E43" s="2">
        <v>0</v>
      </c>
      <c r="F43" s="2">
        <v>1</v>
      </c>
      <c r="G43" s="2">
        <f>1+1+1</f>
        <v>3</v>
      </c>
      <c r="H43" s="2">
        <f>1+1+3</f>
        <v>5</v>
      </c>
      <c r="I43" s="2">
        <f>7+2+6+3</f>
        <v>18</v>
      </c>
      <c r="J43" s="2">
        <f>H43-I43</f>
        <v>-13</v>
      </c>
      <c r="K43" s="20">
        <v>0</v>
      </c>
      <c r="L43" s="2">
        <v>0</v>
      </c>
    </row>
    <row r="44" spans="1:12" ht="14.25" customHeight="1">
      <c r="A44" s="1"/>
      <c r="B44" s="1"/>
      <c r="C44" s="2"/>
      <c r="D44" s="2">
        <f>SUM(D39:D43)/2</f>
        <v>8</v>
      </c>
      <c r="E44" s="2"/>
      <c r="F44" s="2"/>
      <c r="G44" s="2"/>
      <c r="H44" s="2">
        <f>SUM(H39:H43)</f>
        <v>50</v>
      </c>
      <c r="I44" s="2">
        <f>SUM(I39:I43)</f>
        <v>50</v>
      </c>
      <c r="J44" s="2"/>
      <c r="K44" s="20">
        <f>SUM(K39:K43)</f>
        <v>4</v>
      </c>
      <c r="L44" s="2">
        <f>SUM(L39:L43)</f>
        <v>0</v>
      </c>
    </row>
    <row r="45" spans="1:12" ht="15">
      <c r="A45" s="21" t="s">
        <v>143</v>
      </c>
      <c r="B45" s="21"/>
      <c r="C45" s="22"/>
      <c r="D45" s="22"/>
      <c r="E45" s="22"/>
      <c r="F45" s="22"/>
      <c r="G45" s="22"/>
      <c r="H45" s="22"/>
      <c r="I45" s="22"/>
      <c r="J45" s="22"/>
      <c r="K45" s="47"/>
      <c r="L45" s="22"/>
    </row>
    <row r="46" spans="1:12" ht="12" customHeight="1">
      <c r="A46" s="21" t="s">
        <v>144</v>
      </c>
      <c r="B46" s="21"/>
      <c r="C46" s="22"/>
      <c r="D46" s="22"/>
      <c r="E46" s="22"/>
      <c r="F46" s="22"/>
      <c r="G46" s="22"/>
      <c r="H46" s="22"/>
      <c r="I46" s="22"/>
      <c r="J46" s="22"/>
      <c r="K46" s="23"/>
      <c r="L46" s="22"/>
    </row>
    <row r="47" spans="1:12" s="24" customFormat="1" ht="14.25" customHeight="1" thickBot="1">
      <c r="A47" s="38" t="s">
        <v>134</v>
      </c>
      <c r="B47" s="38"/>
      <c r="C47" s="38"/>
      <c r="D47" s="38"/>
      <c r="E47" s="38"/>
      <c r="F47" s="38"/>
      <c r="G47" s="38"/>
      <c r="H47" s="38"/>
      <c r="I47" s="39"/>
      <c r="J47" s="39"/>
      <c r="K47" s="40"/>
      <c r="L47" s="40"/>
    </row>
    <row r="48" spans="1:12" s="24" customFormat="1" ht="14.25" customHeight="1" thickTop="1">
      <c r="A48" s="9" t="s">
        <v>7</v>
      </c>
      <c r="B48" s="9" t="s">
        <v>0</v>
      </c>
      <c r="C48" s="10" t="s">
        <v>1</v>
      </c>
      <c r="D48" s="10" t="s">
        <v>2</v>
      </c>
      <c r="E48" s="10" t="s">
        <v>3</v>
      </c>
      <c r="F48" s="10" t="s">
        <v>8</v>
      </c>
      <c r="G48" s="10" t="s">
        <v>9</v>
      </c>
      <c r="H48" s="10" t="s">
        <v>4</v>
      </c>
      <c r="I48" s="10" t="s">
        <v>5</v>
      </c>
      <c r="J48" s="10" t="s">
        <v>6</v>
      </c>
      <c r="K48" s="19" t="s">
        <v>12</v>
      </c>
      <c r="L48" s="12" t="s">
        <v>13</v>
      </c>
    </row>
    <row r="49" spans="1:12" s="24" customFormat="1" ht="14.25" customHeight="1">
      <c r="A49" s="11" t="s">
        <v>136</v>
      </c>
      <c r="B49" s="1" t="s">
        <v>99</v>
      </c>
      <c r="C49" s="2">
        <f>E49*3+F49*1</f>
        <v>9</v>
      </c>
      <c r="D49" s="2">
        <f>E49+F49+G49</f>
        <v>3</v>
      </c>
      <c r="E49" s="2">
        <v>3</v>
      </c>
      <c r="F49" s="2">
        <v>0</v>
      </c>
      <c r="G49" s="2">
        <v>0</v>
      </c>
      <c r="H49" s="2">
        <v>9</v>
      </c>
      <c r="I49" s="2">
        <v>3</v>
      </c>
      <c r="J49" s="2">
        <f>H49-I49</f>
        <v>6</v>
      </c>
      <c r="K49" s="20">
        <v>0</v>
      </c>
      <c r="L49" s="2">
        <v>0</v>
      </c>
    </row>
    <row r="50" spans="1:12" s="24" customFormat="1" ht="14.25" customHeight="1">
      <c r="A50" s="11" t="s">
        <v>137</v>
      </c>
      <c r="B50" s="1" t="s">
        <v>21</v>
      </c>
      <c r="C50" s="2">
        <f>E50*3+F50*1</f>
        <v>4</v>
      </c>
      <c r="D50" s="2">
        <f>E50+F50+G50</f>
        <v>3</v>
      </c>
      <c r="E50" s="2">
        <v>1</v>
      </c>
      <c r="F50" s="2">
        <v>1</v>
      </c>
      <c r="G50" s="2">
        <v>1</v>
      </c>
      <c r="H50" s="2">
        <v>2</v>
      </c>
      <c r="I50" s="2">
        <v>2</v>
      </c>
      <c r="J50" s="2">
        <f>H50-I50</f>
        <v>0</v>
      </c>
      <c r="K50" s="20">
        <v>0</v>
      </c>
      <c r="L50" s="2">
        <v>0</v>
      </c>
    </row>
    <row r="51" spans="1:12" s="24" customFormat="1" ht="14.25" customHeight="1">
      <c r="A51" s="44" t="s">
        <v>135</v>
      </c>
      <c r="B51" s="44"/>
      <c r="C51" s="44"/>
      <c r="D51" s="44"/>
      <c r="E51" s="44"/>
      <c r="F51" s="44"/>
      <c r="G51" s="44"/>
      <c r="H51" s="44"/>
      <c r="I51" s="45"/>
      <c r="J51" s="45"/>
      <c r="K51" s="46"/>
      <c r="L51" s="46"/>
    </row>
    <row r="52" spans="1:12" s="24" customFormat="1" ht="14.25" customHeight="1">
      <c r="A52" s="11" t="s">
        <v>136</v>
      </c>
      <c r="B52" s="1" t="s">
        <v>98</v>
      </c>
      <c r="C52" s="2">
        <f>E52*3+F52*1</f>
        <v>3</v>
      </c>
      <c r="D52" s="2">
        <f>E52+F52+G52</f>
        <v>3</v>
      </c>
      <c r="E52" s="2">
        <v>1</v>
      </c>
      <c r="F52" s="2">
        <v>0</v>
      </c>
      <c r="G52" s="2">
        <v>2</v>
      </c>
      <c r="H52" s="2">
        <v>3</v>
      </c>
      <c r="I52" s="2">
        <v>6</v>
      </c>
      <c r="J52" s="2">
        <f>H52-I52</f>
        <v>-3</v>
      </c>
      <c r="K52" s="20">
        <v>0</v>
      </c>
      <c r="L52" s="2">
        <v>0</v>
      </c>
    </row>
    <row r="53" spans="1:12" s="24" customFormat="1" ht="14.25" customHeight="1">
      <c r="A53" s="11" t="s">
        <v>137</v>
      </c>
      <c r="B53" s="1" t="s">
        <v>30</v>
      </c>
      <c r="C53" s="2">
        <f>E53*3+F53*1</f>
        <v>1</v>
      </c>
      <c r="D53" s="2">
        <f>E53+F53+G53</f>
        <v>3</v>
      </c>
      <c r="E53" s="2">
        <v>0</v>
      </c>
      <c r="F53" s="2">
        <v>1</v>
      </c>
      <c r="G53" s="2">
        <v>2</v>
      </c>
      <c r="H53" s="2">
        <v>0</v>
      </c>
      <c r="I53" s="2">
        <v>3</v>
      </c>
      <c r="J53" s="2">
        <f>H53-I53</f>
        <v>-3</v>
      </c>
      <c r="K53" s="20">
        <v>0</v>
      </c>
      <c r="L53" s="2">
        <v>0</v>
      </c>
    </row>
    <row r="54" spans="1:12" s="24" customFormat="1" ht="14.25" customHeight="1">
      <c r="A54" s="1"/>
      <c r="B54" s="1"/>
      <c r="C54" s="2"/>
      <c r="D54" s="2">
        <f>SUM(D49:D53)/2</f>
        <v>6</v>
      </c>
      <c r="E54" s="2"/>
      <c r="F54" s="2"/>
      <c r="G54" s="2"/>
      <c r="H54" s="2">
        <f>SUM(H49:H53)</f>
        <v>14</v>
      </c>
      <c r="I54" s="2">
        <f>SUM(I49:I53)</f>
        <v>14</v>
      </c>
      <c r="J54" s="2"/>
      <c r="K54" s="20">
        <f>SUM(K49:K53)</f>
        <v>0</v>
      </c>
      <c r="L54" s="2">
        <f>SUM(L49:L53)</f>
        <v>0</v>
      </c>
    </row>
    <row r="55" spans="1:12" ht="15">
      <c r="A55" s="21" t="s">
        <v>146</v>
      </c>
      <c r="B55" s="21"/>
      <c r="C55" s="22"/>
      <c r="D55" s="22"/>
      <c r="E55" s="22"/>
      <c r="F55" s="22"/>
      <c r="G55" s="22"/>
      <c r="H55" s="22"/>
      <c r="I55" s="22"/>
      <c r="J55" s="22"/>
      <c r="K55" s="47"/>
      <c r="L55" s="22"/>
    </row>
    <row r="56" spans="1:12" ht="12" customHeight="1">
      <c r="A56" s="21" t="s">
        <v>145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  <c r="L56" s="22"/>
    </row>
    <row r="57" spans="2:10" ht="15.75">
      <c r="B57" s="36" t="s">
        <v>15</v>
      </c>
      <c r="C57" s="37"/>
      <c r="D57" s="37"/>
      <c r="E57" s="37"/>
      <c r="F57" s="37"/>
      <c r="G57" s="37"/>
      <c r="H57" s="37"/>
      <c r="I57" s="37"/>
      <c r="J57" s="37"/>
    </row>
    <row r="58" spans="2:10" ht="15">
      <c r="B58" s="15" t="s">
        <v>16</v>
      </c>
      <c r="C58" s="16">
        <f>D14+D24+D34+D44</f>
        <v>32</v>
      </c>
      <c r="E58" s="15" t="s">
        <v>19</v>
      </c>
      <c r="F58" s="15"/>
      <c r="G58" s="16"/>
      <c r="H58" s="16"/>
      <c r="I58" s="15"/>
      <c r="J58" s="16">
        <f>K14+K24+K34+K44</f>
        <v>40</v>
      </c>
    </row>
    <row r="59" spans="2:10" ht="15">
      <c r="B59" s="17" t="s">
        <v>17</v>
      </c>
      <c r="C59" s="18">
        <f>H14+H24+H34+H44</f>
        <v>207</v>
      </c>
      <c r="E59" s="17" t="s">
        <v>23</v>
      </c>
      <c r="F59" s="17"/>
      <c r="G59" s="18"/>
      <c r="H59" s="18"/>
      <c r="I59" s="17"/>
      <c r="J59" s="18">
        <f>J58/C58</f>
        <v>1.25</v>
      </c>
    </row>
    <row r="60" spans="2:10" ht="15">
      <c r="B60" s="17" t="s">
        <v>18</v>
      </c>
      <c r="C60" s="18">
        <f>C59/C58</f>
        <v>6.46875</v>
      </c>
      <c r="E60" s="17" t="s">
        <v>20</v>
      </c>
      <c r="F60" s="17"/>
      <c r="G60" s="18"/>
      <c r="H60" s="18"/>
      <c r="I60" s="17"/>
      <c r="J60" s="18">
        <f>L14+L24+L34+L44</f>
        <v>8</v>
      </c>
    </row>
    <row r="61" spans="3:10" ht="15">
      <c r="C61" s="3"/>
      <c r="E61" s="17" t="s">
        <v>22</v>
      </c>
      <c r="F61" s="17"/>
      <c r="G61" s="18"/>
      <c r="H61" s="18"/>
      <c r="I61" s="17"/>
      <c r="J61" s="18">
        <f>J60/C58</f>
        <v>0.25</v>
      </c>
    </row>
    <row r="62" ht="15">
      <c r="C62" s="3"/>
    </row>
    <row r="63" ht="15">
      <c r="C63" s="3"/>
    </row>
    <row r="64" ht="15">
      <c r="C64" s="3"/>
    </row>
  </sheetData>
  <sheetProtection/>
  <mergeCells count="12">
    <mergeCell ref="A41:L41"/>
    <mergeCell ref="A51:L51"/>
    <mergeCell ref="A5:L5"/>
    <mergeCell ref="B57:J57"/>
    <mergeCell ref="A37:L37"/>
    <mergeCell ref="A27:L27"/>
    <mergeCell ref="A17:L17"/>
    <mergeCell ref="A7:L7"/>
    <mergeCell ref="A47:L47"/>
    <mergeCell ref="A11:L11"/>
    <mergeCell ref="A21:L21"/>
    <mergeCell ref="A31:L3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1"/>
  <sheetViews>
    <sheetView showGridLines="0" zoomScale="175" zoomScaleNormal="175" zoomScaleSheetLayoutView="145" workbookViewId="0" topLeftCell="A83">
      <selection activeCell="D95" sqref="D95"/>
    </sheetView>
  </sheetViews>
  <sheetFormatPr defaultColWidth="9.140625" defaultRowHeight="10.5" customHeight="1"/>
  <cols>
    <col min="1" max="1" width="26.28125" style="3" customWidth="1"/>
    <col min="2" max="2" width="26.00390625" style="4" bestFit="1" customWidth="1"/>
    <col min="3" max="5" width="4.7109375" style="4" customWidth="1"/>
    <col min="6" max="6" width="19.28125" style="13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34"/>
      <c r="C3" s="41"/>
      <c r="D3" s="41"/>
      <c r="E3" s="41"/>
      <c r="F3" s="41"/>
    </row>
    <row r="4" spans="2:6" ht="10.5" customHeight="1">
      <c r="B4" s="34"/>
      <c r="C4" s="41"/>
      <c r="D4" s="41"/>
      <c r="E4" s="41"/>
      <c r="F4" s="41"/>
    </row>
    <row r="5" spans="2:12" ht="10.5" customHeight="1">
      <c r="B5" s="7"/>
      <c r="E5" s="3"/>
      <c r="F5" s="4"/>
      <c r="G5" s="4"/>
      <c r="H5" s="4"/>
      <c r="I5" s="4"/>
      <c r="J5" s="4"/>
      <c r="K5" s="4"/>
      <c r="L5" s="4"/>
    </row>
    <row r="6" spans="1:6" s="5" customFormat="1" ht="13.5" thickBot="1">
      <c r="A6" s="42" t="s">
        <v>31</v>
      </c>
      <c r="B6" s="42"/>
      <c r="C6" s="42"/>
      <c r="D6" s="42"/>
      <c r="E6" s="42"/>
      <c r="F6" s="42"/>
    </row>
    <row r="7" spans="1:6" s="8" customFormat="1" ht="9" customHeight="1" thickTop="1">
      <c r="A7" s="9" t="s">
        <v>10</v>
      </c>
      <c r="B7" s="10" t="s">
        <v>0</v>
      </c>
      <c r="C7" s="10" t="s">
        <v>11</v>
      </c>
      <c r="D7" s="10" t="s">
        <v>12</v>
      </c>
      <c r="E7" s="10" t="s">
        <v>13</v>
      </c>
      <c r="F7" s="14" t="s">
        <v>14</v>
      </c>
    </row>
    <row r="8" spans="1:6" ht="12" customHeight="1">
      <c r="A8" s="25" t="s">
        <v>35</v>
      </c>
      <c r="B8" s="1" t="s">
        <v>36</v>
      </c>
      <c r="C8" s="2">
        <v>3</v>
      </c>
      <c r="D8" s="2"/>
      <c r="E8" s="2"/>
      <c r="F8" s="26"/>
    </row>
    <row r="9" spans="1:6" ht="12" customHeight="1">
      <c r="A9" s="1" t="s">
        <v>106</v>
      </c>
      <c r="B9" s="25" t="s">
        <v>36</v>
      </c>
      <c r="C9" s="2"/>
      <c r="D9" s="2">
        <v>1</v>
      </c>
      <c r="E9" s="2"/>
      <c r="F9" s="26"/>
    </row>
    <row r="10" spans="1:6" ht="12" customHeight="1">
      <c r="A10" s="1" t="s">
        <v>104</v>
      </c>
      <c r="B10" s="25" t="s">
        <v>36</v>
      </c>
      <c r="C10" s="2">
        <v>1</v>
      </c>
      <c r="D10" s="2">
        <v>1</v>
      </c>
      <c r="E10" s="2">
        <v>1</v>
      </c>
      <c r="F10" s="26" t="s">
        <v>105</v>
      </c>
    </row>
    <row r="11" spans="1:6" ht="12" customHeight="1">
      <c r="A11" s="1" t="s">
        <v>116</v>
      </c>
      <c r="B11" s="25" t="s">
        <v>36</v>
      </c>
      <c r="C11" s="2">
        <v>2</v>
      </c>
      <c r="D11" s="2"/>
      <c r="E11" s="2">
        <v>1</v>
      </c>
      <c r="F11" s="26"/>
    </row>
    <row r="12" spans="1:6" ht="12" customHeight="1">
      <c r="A12" s="1" t="s">
        <v>103</v>
      </c>
      <c r="B12" s="25" t="s">
        <v>36</v>
      </c>
      <c r="C12" s="2"/>
      <c r="D12" s="2">
        <v>1</v>
      </c>
      <c r="E12" s="2">
        <v>1</v>
      </c>
      <c r="F12" s="26"/>
    </row>
    <row r="13" spans="1:6" ht="12" customHeight="1">
      <c r="A13" s="1" t="s">
        <v>73</v>
      </c>
      <c r="B13" s="25" t="s">
        <v>25</v>
      </c>
      <c r="C13" s="2">
        <f>1</f>
        <v>1</v>
      </c>
      <c r="D13" s="2"/>
      <c r="E13" s="2"/>
      <c r="F13" s="26"/>
    </row>
    <row r="14" spans="1:6" ht="12" customHeight="1">
      <c r="A14" s="1" t="s">
        <v>41</v>
      </c>
      <c r="B14" s="25" t="s">
        <v>25</v>
      </c>
      <c r="C14" s="2">
        <f>3+1</f>
        <v>4</v>
      </c>
      <c r="D14" s="2">
        <v>1</v>
      </c>
      <c r="E14" s="2">
        <v>1</v>
      </c>
      <c r="F14" s="26"/>
    </row>
    <row r="15" spans="1:6" ht="12" customHeight="1">
      <c r="A15" s="1" t="s">
        <v>42</v>
      </c>
      <c r="B15" s="25" t="s">
        <v>25</v>
      </c>
      <c r="C15" s="2">
        <v>9</v>
      </c>
      <c r="D15" s="2">
        <v>1</v>
      </c>
      <c r="E15" s="2"/>
      <c r="F15" s="26"/>
    </row>
    <row r="16" spans="1:6" ht="12" customHeight="1">
      <c r="A16" s="1" t="s">
        <v>72</v>
      </c>
      <c r="B16" s="25" t="s">
        <v>25</v>
      </c>
      <c r="C16" s="2">
        <v>4</v>
      </c>
      <c r="D16" s="2"/>
      <c r="E16" s="2"/>
      <c r="F16" s="26"/>
    </row>
    <row r="17" spans="1:6" ht="12" customHeight="1">
      <c r="A17" s="1" t="s">
        <v>101</v>
      </c>
      <c r="B17" s="25" t="s">
        <v>25</v>
      </c>
      <c r="C17" s="2">
        <v>2</v>
      </c>
      <c r="D17" s="2"/>
      <c r="E17" s="2"/>
      <c r="F17" s="26"/>
    </row>
    <row r="18" spans="1:6" ht="12" customHeight="1">
      <c r="A18" s="1" t="s">
        <v>38</v>
      </c>
      <c r="B18" s="25" t="s">
        <v>21</v>
      </c>
      <c r="C18" s="2">
        <f>1+1</f>
        <v>2</v>
      </c>
      <c r="D18" s="2"/>
      <c r="E18" s="2"/>
      <c r="F18" s="26"/>
    </row>
    <row r="19" spans="1:6" ht="12" customHeight="1">
      <c r="A19" s="1" t="s">
        <v>37</v>
      </c>
      <c r="B19" s="25" t="s">
        <v>21</v>
      </c>
      <c r="C19" s="2">
        <v>3</v>
      </c>
      <c r="D19" s="2"/>
      <c r="E19" s="2"/>
      <c r="F19" s="26"/>
    </row>
    <row r="20" spans="1:6" ht="12" customHeight="1">
      <c r="A20" s="1" t="s">
        <v>40</v>
      </c>
      <c r="B20" s="25" t="s">
        <v>21</v>
      </c>
      <c r="C20" s="2">
        <v>1</v>
      </c>
      <c r="D20" s="2"/>
      <c r="E20" s="2"/>
      <c r="F20" s="26"/>
    </row>
    <row r="21" spans="1:6" ht="12" customHeight="1">
      <c r="A21" s="1" t="s">
        <v>85</v>
      </c>
      <c r="B21" s="25" t="s">
        <v>21</v>
      </c>
      <c r="C21" s="2"/>
      <c r="D21" s="2">
        <f>1</f>
        <v>1</v>
      </c>
      <c r="E21" s="2"/>
      <c r="F21" s="26"/>
    </row>
    <row r="22" spans="1:6" ht="12" customHeight="1">
      <c r="A22" s="1" t="s">
        <v>100</v>
      </c>
      <c r="B22" s="25" t="s">
        <v>21</v>
      </c>
      <c r="C22" s="2"/>
      <c r="D22" s="2">
        <v>1</v>
      </c>
      <c r="E22" s="2"/>
      <c r="F22" s="26"/>
    </row>
    <row r="23" spans="1:6" ht="12" customHeight="1">
      <c r="A23" s="1" t="s">
        <v>39</v>
      </c>
      <c r="B23" s="25" t="s">
        <v>21</v>
      </c>
      <c r="C23" s="2">
        <v>8</v>
      </c>
      <c r="D23" s="2"/>
      <c r="E23" s="2"/>
      <c r="F23" s="26"/>
    </row>
    <row r="24" spans="1:6" ht="12" customHeight="1">
      <c r="A24" s="25" t="s">
        <v>32</v>
      </c>
      <c r="B24" s="1" t="s">
        <v>29</v>
      </c>
      <c r="C24" s="2">
        <v>2</v>
      </c>
      <c r="D24" s="2">
        <v>1</v>
      </c>
      <c r="E24" s="2"/>
      <c r="F24" s="26"/>
    </row>
    <row r="25" spans="1:6" ht="12" customHeight="1">
      <c r="A25" s="1" t="s">
        <v>34</v>
      </c>
      <c r="B25" s="25" t="s">
        <v>29</v>
      </c>
      <c r="C25" s="2">
        <v>11</v>
      </c>
      <c r="D25" s="2">
        <f>1</f>
        <v>1</v>
      </c>
      <c r="E25" s="2"/>
      <c r="F25" s="26"/>
    </row>
    <row r="26" spans="1:6" ht="12" customHeight="1">
      <c r="A26" s="25" t="s">
        <v>33</v>
      </c>
      <c r="B26" s="1" t="s">
        <v>29</v>
      </c>
      <c r="C26" s="2">
        <v>2</v>
      </c>
      <c r="D26" s="2">
        <f>1</f>
        <v>1</v>
      </c>
      <c r="E26" s="2"/>
      <c r="F26" s="26"/>
    </row>
    <row r="27" spans="1:6" ht="12" customHeight="1">
      <c r="A27" s="25" t="s">
        <v>83</v>
      </c>
      <c r="B27" s="1" t="s">
        <v>29</v>
      </c>
      <c r="C27" s="2"/>
      <c r="D27" s="2"/>
      <c r="E27" s="2">
        <f>1</f>
        <v>1</v>
      </c>
      <c r="F27" s="26" t="s">
        <v>84</v>
      </c>
    </row>
    <row r="28" spans="1:6" ht="12" customHeight="1">
      <c r="A28" s="25" t="s">
        <v>102</v>
      </c>
      <c r="B28" s="1" t="s">
        <v>29</v>
      </c>
      <c r="C28" s="2">
        <v>4</v>
      </c>
      <c r="D28" s="2"/>
      <c r="E28" s="2"/>
      <c r="F28" s="26"/>
    </row>
    <row r="29" spans="1:6" ht="12" customHeight="1">
      <c r="A29" s="1"/>
      <c r="B29" s="25"/>
      <c r="C29" s="2"/>
      <c r="D29" s="2"/>
      <c r="E29" s="2"/>
      <c r="F29" s="26"/>
    </row>
    <row r="30" spans="1:6" s="5" customFormat="1" ht="13.5" thickBot="1">
      <c r="A30" s="43" t="s">
        <v>43</v>
      </c>
      <c r="B30" s="43"/>
      <c r="C30" s="43"/>
      <c r="D30" s="43"/>
      <c r="E30" s="43"/>
      <c r="F30" s="43"/>
    </row>
    <row r="31" spans="1:6" s="5" customFormat="1" ht="9.75" customHeight="1" thickTop="1">
      <c r="A31" s="9" t="s">
        <v>10</v>
      </c>
      <c r="B31" s="10" t="s">
        <v>0</v>
      </c>
      <c r="C31" s="10" t="s">
        <v>11</v>
      </c>
      <c r="D31" s="10" t="s">
        <v>12</v>
      </c>
      <c r="E31" s="10" t="s">
        <v>13</v>
      </c>
      <c r="F31" s="14" t="s">
        <v>14</v>
      </c>
    </row>
    <row r="32" spans="1:6" ht="12" customHeight="1">
      <c r="A32" s="1" t="s">
        <v>45</v>
      </c>
      <c r="B32" s="25" t="s">
        <v>44</v>
      </c>
      <c r="C32" s="2">
        <v>5</v>
      </c>
      <c r="D32" s="2"/>
      <c r="E32" s="2"/>
      <c r="F32" s="26"/>
    </row>
    <row r="33" spans="1:6" ht="12" customHeight="1">
      <c r="A33" s="1" t="s">
        <v>46</v>
      </c>
      <c r="B33" s="25" t="s">
        <v>44</v>
      </c>
      <c r="C33" s="2">
        <v>4</v>
      </c>
      <c r="D33" s="2">
        <v>1</v>
      </c>
      <c r="E33" s="2"/>
      <c r="F33" s="26"/>
    </row>
    <row r="34" spans="1:6" ht="12" customHeight="1">
      <c r="A34" s="1" t="s">
        <v>107</v>
      </c>
      <c r="B34" s="25" t="s">
        <v>44</v>
      </c>
      <c r="C34" s="2">
        <v>1</v>
      </c>
      <c r="D34" s="2"/>
      <c r="E34" s="2"/>
      <c r="F34" s="26"/>
    </row>
    <row r="35" spans="1:6" ht="12" customHeight="1">
      <c r="A35" s="1" t="s">
        <v>74</v>
      </c>
      <c r="B35" s="25" t="s">
        <v>44</v>
      </c>
      <c r="C35" s="2">
        <f>1</f>
        <v>1</v>
      </c>
      <c r="D35" s="2"/>
      <c r="E35" s="2"/>
      <c r="F35" s="26"/>
    </row>
    <row r="36" spans="1:6" ht="12" customHeight="1">
      <c r="A36" s="1" t="s">
        <v>48</v>
      </c>
      <c r="B36" s="25" t="s">
        <v>44</v>
      </c>
      <c r="C36" s="2"/>
      <c r="D36" s="2">
        <v>1</v>
      </c>
      <c r="E36" s="2"/>
      <c r="F36" s="26"/>
    </row>
    <row r="37" spans="1:6" ht="12" customHeight="1">
      <c r="A37" s="1" t="s">
        <v>49</v>
      </c>
      <c r="B37" s="25" t="s">
        <v>29</v>
      </c>
      <c r="C37" s="2">
        <v>15</v>
      </c>
      <c r="D37" s="2">
        <v>1</v>
      </c>
      <c r="E37" s="2"/>
      <c r="F37" s="26"/>
    </row>
    <row r="38" spans="1:6" ht="12" customHeight="1">
      <c r="A38" s="1" t="s">
        <v>47</v>
      </c>
      <c r="B38" s="1" t="s">
        <v>29</v>
      </c>
      <c r="C38" s="2">
        <f>1+2</f>
        <v>3</v>
      </c>
      <c r="D38" s="2"/>
      <c r="E38" s="2"/>
      <c r="F38" s="26"/>
    </row>
    <row r="39" spans="1:6" ht="12" customHeight="1">
      <c r="A39" s="1" t="s">
        <v>86</v>
      </c>
      <c r="B39" s="25" t="s">
        <v>29</v>
      </c>
      <c r="C39" s="2">
        <v>2</v>
      </c>
      <c r="D39" s="2"/>
      <c r="E39" s="2"/>
      <c r="F39" s="26"/>
    </row>
    <row r="40" spans="1:6" ht="12" customHeight="1">
      <c r="A40" s="1" t="s">
        <v>51</v>
      </c>
      <c r="B40" s="25" t="s">
        <v>29</v>
      </c>
      <c r="C40" s="2">
        <f>1+1+1</f>
        <v>3</v>
      </c>
      <c r="D40" s="2">
        <f>1</f>
        <v>1</v>
      </c>
      <c r="E40" s="2">
        <f>1</f>
        <v>1</v>
      </c>
      <c r="F40" s="26" t="s">
        <v>84</v>
      </c>
    </row>
    <row r="41" spans="1:6" ht="12" customHeight="1">
      <c r="A41" s="1" t="s">
        <v>87</v>
      </c>
      <c r="B41" s="25" t="s">
        <v>29</v>
      </c>
      <c r="C41" s="2">
        <f>1</f>
        <v>1</v>
      </c>
      <c r="D41" s="2">
        <f>1</f>
        <v>1</v>
      </c>
      <c r="E41" s="2">
        <f>1</f>
        <v>1</v>
      </c>
      <c r="F41" s="26" t="s">
        <v>84</v>
      </c>
    </row>
    <row r="42" spans="1:6" ht="12" customHeight="1">
      <c r="A42" s="1" t="s">
        <v>50</v>
      </c>
      <c r="B42" s="25" t="s">
        <v>29</v>
      </c>
      <c r="C42" s="2">
        <v>1</v>
      </c>
      <c r="D42" s="2">
        <f>1+1</f>
        <v>2</v>
      </c>
      <c r="E42" s="2"/>
      <c r="F42" s="26" t="s">
        <v>84</v>
      </c>
    </row>
    <row r="43" spans="1:6" ht="12" customHeight="1">
      <c r="A43" s="1" t="s">
        <v>52</v>
      </c>
      <c r="B43" s="25" t="s">
        <v>108</v>
      </c>
      <c r="C43" s="2">
        <f>1+1</f>
        <v>2</v>
      </c>
      <c r="D43" s="2"/>
      <c r="E43" s="2"/>
      <c r="F43" s="26"/>
    </row>
    <row r="44" spans="1:6" ht="12" customHeight="1">
      <c r="A44" s="1" t="s">
        <v>53</v>
      </c>
      <c r="B44" s="25" t="s">
        <v>108</v>
      </c>
      <c r="C44" s="2">
        <f>1+1</f>
        <v>2</v>
      </c>
      <c r="D44" s="2">
        <f>1+1</f>
        <v>2</v>
      </c>
      <c r="E44" s="2"/>
      <c r="F44" s="26" t="s">
        <v>84</v>
      </c>
    </row>
    <row r="45" spans="1:6" ht="12" customHeight="1">
      <c r="A45" s="1" t="s">
        <v>90</v>
      </c>
      <c r="B45" s="25" t="s">
        <v>108</v>
      </c>
      <c r="C45" s="2">
        <v>2</v>
      </c>
      <c r="D45" s="2">
        <v>2</v>
      </c>
      <c r="E45" s="2"/>
      <c r="F45" s="26"/>
    </row>
    <row r="46" spans="1:6" ht="12" customHeight="1">
      <c r="A46" s="1" t="s">
        <v>117</v>
      </c>
      <c r="B46" s="25" t="s">
        <v>108</v>
      </c>
      <c r="C46" s="2">
        <v>1</v>
      </c>
      <c r="D46" s="2"/>
      <c r="E46" s="2"/>
      <c r="F46" s="26"/>
    </row>
    <row r="47" spans="1:6" ht="12" customHeight="1">
      <c r="A47" s="1" t="s">
        <v>118</v>
      </c>
      <c r="B47" s="25" t="s">
        <v>108</v>
      </c>
      <c r="C47" s="2">
        <v>3</v>
      </c>
      <c r="D47" s="2">
        <v>1</v>
      </c>
      <c r="E47" s="2"/>
      <c r="F47" s="26"/>
    </row>
    <row r="48" spans="1:6" ht="12" customHeight="1">
      <c r="A48" s="1" t="s">
        <v>54</v>
      </c>
      <c r="B48" s="25" t="s">
        <v>108</v>
      </c>
      <c r="C48" s="2">
        <v>1</v>
      </c>
      <c r="D48" s="2"/>
      <c r="E48" s="2"/>
      <c r="F48" s="26"/>
    </row>
    <row r="49" spans="1:6" ht="12" customHeight="1">
      <c r="A49" s="1" t="s">
        <v>89</v>
      </c>
      <c r="B49" s="25" t="s">
        <v>108</v>
      </c>
      <c r="C49" s="2"/>
      <c r="D49" s="2"/>
      <c r="E49" s="2">
        <f>1</f>
        <v>1</v>
      </c>
      <c r="F49" s="26" t="s">
        <v>84</v>
      </c>
    </row>
    <row r="50" spans="1:6" ht="12" customHeight="1">
      <c r="A50" s="1" t="s">
        <v>91</v>
      </c>
      <c r="B50" s="25" t="s">
        <v>108</v>
      </c>
      <c r="C50" s="2"/>
      <c r="D50" s="2">
        <f>1</f>
        <v>1</v>
      </c>
      <c r="E50" s="2"/>
      <c r="F50" s="26"/>
    </row>
    <row r="51" spans="1:6" ht="12" customHeight="1">
      <c r="A51" s="1" t="s">
        <v>88</v>
      </c>
      <c r="B51" s="25" t="s">
        <v>108</v>
      </c>
      <c r="C51" s="2"/>
      <c r="D51" s="2"/>
      <c r="E51" s="2">
        <f>1</f>
        <v>1</v>
      </c>
      <c r="F51" s="26" t="s">
        <v>84</v>
      </c>
    </row>
    <row r="52" spans="1:6" ht="12" customHeight="1">
      <c r="A52" s="1" t="s">
        <v>120</v>
      </c>
      <c r="B52" s="1" t="s">
        <v>75</v>
      </c>
      <c r="C52" s="2"/>
      <c r="D52" s="2">
        <v>1</v>
      </c>
      <c r="E52" s="2"/>
      <c r="F52" s="26"/>
    </row>
    <row r="53" spans="1:6" ht="12" customHeight="1">
      <c r="A53" s="1" t="s">
        <v>119</v>
      </c>
      <c r="B53" s="1" t="s">
        <v>75</v>
      </c>
      <c r="C53" s="2">
        <v>3</v>
      </c>
      <c r="D53" s="2"/>
      <c r="E53" s="2"/>
      <c r="F53" s="26"/>
    </row>
    <row r="54" spans="1:6" ht="12" customHeight="1">
      <c r="A54" s="1" t="s">
        <v>76</v>
      </c>
      <c r="B54" s="1" t="s">
        <v>75</v>
      </c>
      <c r="C54" s="2"/>
      <c r="D54" s="2">
        <f>1</f>
        <v>1</v>
      </c>
      <c r="E54" s="2"/>
      <c r="F54" s="26"/>
    </row>
    <row r="55" spans="1:6" ht="12" customHeight="1">
      <c r="A55" s="1" t="s">
        <v>77</v>
      </c>
      <c r="B55" s="1" t="s">
        <v>75</v>
      </c>
      <c r="C55" s="2"/>
      <c r="D55" s="2">
        <f>1</f>
        <v>1</v>
      </c>
      <c r="E55" s="2"/>
      <c r="F55" s="26"/>
    </row>
    <row r="56" spans="1:6" ht="12" customHeight="1">
      <c r="A56" s="1"/>
      <c r="B56" s="25"/>
      <c r="C56" s="2"/>
      <c r="D56" s="2"/>
      <c r="E56" s="2"/>
      <c r="F56" s="26"/>
    </row>
    <row r="57" spans="1:6" s="5" customFormat="1" ht="13.5" thickBot="1">
      <c r="A57" s="43" t="s">
        <v>55</v>
      </c>
      <c r="B57" s="43"/>
      <c r="C57" s="43"/>
      <c r="D57" s="43"/>
      <c r="E57" s="43"/>
      <c r="F57" s="43"/>
    </row>
    <row r="58" spans="1:6" s="5" customFormat="1" ht="9.75" customHeight="1" thickTop="1">
      <c r="A58" s="9" t="s">
        <v>10</v>
      </c>
      <c r="B58" s="10" t="s">
        <v>0</v>
      </c>
      <c r="C58" s="10" t="s">
        <v>11</v>
      </c>
      <c r="D58" s="10" t="s">
        <v>12</v>
      </c>
      <c r="E58" s="10" t="s">
        <v>13</v>
      </c>
      <c r="F58" s="14" t="s">
        <v>14</v>
      </c>
    </row>
    <row r="59" spans="1:12" s="5" customFormat="1" ht="9.75" customHeight="1">
      <c r="A59" s="29" t="s">
        <v>61</v>
      </c>
      <c r="B59" s="25" t="s">
        <v>60</v>
      </c>
      <c r="C59" s="31">
        <v>3</v>
      </c>
      <c r="D59" s="31"/>
      <c r="E59" s="31"/>
      <c r="F59" s="33"/>
      <c r="G59" s="3"/>
      <c r="H59" s="3"/>
      <c r="I59" s="3"/>
      <c r="J59" s="3"/>
      <c r="K59" s="3"/>
      <c r="L59" s="3"/>
    </row>
    <row r="60" spans="1:6" ht="12" customHeight="1">
      <c r="A60" s="30" t="s">
        <v>94</v>
      </c>
      <c r="B60" s="25" t="s">
        <v>60</v>
      </c>
      <c r="C60" s="32">
        <f>2</f>
        <v>2</v>
      </c>
      <c r="D60" s="27"/>
      <c r="E60" s="27"/>
      <c r="F60" s="28"/>
    </row>
    <row r="61" spans="1:6" ht="12" customHeight="1">
      <c r="A61" s="30" t="s">
        <v>109</v>
      </c>
      <c r="B61" s="25" t="s">
        <v>60</v>
      </c>
      <c r="C61" s="32">
        <v>2</v>
      </c>
      <c r="D61" s="27"/>
      <c r="E61" s="27"/>
      <c r="F61" s="28"/>
    </row>
    <row r="62" spans="1:6" ht="12" customHeight="1">
      <c r="A62" s="30" t="s">
        <v>110</v>
      </c>
      <c r="B62" s="25" t="s">
        <v>60</v>
      </c>
      <c r="C62" s="32"/>
      <c r="D62" s="27">
        <v>1</v>
      </c>
      <c r="E62" s="27"/>
      <c r="F62" s="28"/>
    </row>
    <row r="63" spans="1:6" ht="12" customHeight="1">
      <c r="A63" s="30" t="s">
        <v>111</v>
      </c>
      <c r="B63" s="25" t="s">
        <v>60</v>
      </c>
      <c r="C63" s="32"/>
      <c r="D63" s="27">
        <v>1</v>
      </c>
      <c r="E63" s="27"/>
      <c r="F63" s="28"/>
    </row>
    <row r="64" spans="1:6" ht="12" customHeight="1">
      <c r="A64" s="30" t="s">
        <v>121</v>
      </c>
      <c r="B64" s="25" t="s">
        <v>44</v>
      </c>
      <c r="C64" s="32">
        <v>1</v>
      </c>
      <c r="D64" s="27"/>
      <c r="E64" s="27"/>
      <c r="F64" s="28"/>
    </row>
    <row r="65" spans="1:6" ht="12" customHeight="1">
      <c r="A65" s="1" t="s">
        <v>56</v>
      </c>
      <c r="B65" s="25" t="s">
        <v>44</v>
      </c>
      <c r="C65" s="2">
        <f>1+1</f>
        <v>2</v>
      </c>
      <c r="D65" s="2"/>
      <c r="E65" s="2"/>
      <c r="F65" s="26"/>
    </row>
    <row r="66" spans="1:12" ht="12" customHeight="1">
      <c r="A66" s="1" t="s">
        <v>79</v>
      </c>
      <c r="B66" s="25" t="s">
        <v>44</v>
      </c>
      <c r="C66" s="2">
        <f>2</f>
        <v>2</v>
      </c>
      <c r="D66" s="2"/>
      <c r="E66" s="2"/>
      <c r="F66" s="26"/>
      <c r="G66" s="5"/>
      <c r="H66" s="5"/>
      <c r="I66" s="5"/>
      <c r="J66" s="5"/>
      <c r="K66" s="5"/>
      <c r="L66" s="5"/>
    </row>
    <row r="67" spans="1:6" ht="12" customHeight="1">
      <c r="A67" s="1" t="s">
        <v>78</v>
      </c>
      <c r="B67" s="25" t="s">
        <v>44</v>
      </c>
      <c r="C67" s="2">
        <f>1</f>
        <v>1</v>
      </c>
      <c r="D67" s="2"/>
      <c r="E67" s="2"/>
      <c r="F67" s="26"/>
    </row>
    <row r="68" spans="1:12" ht="12" customHeight="1">
      <c r="A68" s="1" t="s">
        <v>57</v>
      </c>
      <c r="B68" s="25" t="s">
        <v>29</v>
      </c>
      <c r="C68" s="2">
        <v>15</v>
      </c>
      <c r="D68" s="2"/>
      <c r="E68" s="2"/>
      <c r="F68" s="26"/>
      <c r="G68" s="5"/>
      <c r="H68" s="5"/>
      <c r="I68" s="5"/>
      <c r="J68" s="5"/>
      <c r="K68" s="5"/>
      <c r="L68" s="5"/>
    </row>
    <row r="69" spans="1:6" ht="12" customHeight="1">
      <c r="A69" s="1" t="s">
        <v>93</v>
      </c>
      <c r="B69" s="25" t="s">
        <v>29</v>
      </c>
      <c r="C69" s="2">
        <v>6</v>
      </c>
      <c r="D69" s="2"/>
      <c r="E69" s="2"/>
      <c r="F69" s="26"/>
    </row>
    <row r="70" spans="1:6" ht="12" customHeight="1">
      <c r="A70" s="1" t="s">
        <v>58</v>
      </c>
      <c r="B70" s="25" t="s">
        <v>29</v>
      </c>
      <c r="C70" s="2">
        <v>2</v>
      </c>
      <c r="D70" s="2"/>
      <c r="E70" s="2">
        <v>1</v>
      </c>
      <c r="F70" s="26" t="s">
        <v>105</v>
      </c>
    </row>
    <row r="71" spans="1:6" ht="12" customHeight="1">
      <c r="A71" s="1" t="s">
        <v>92</v>
      </c>
      <c r="B71" s="25" t="s">
        <v>29</v>
      </c>
      <c r="C71" s="2">
        <v>2</v>
      </c>
      <c r="D71" s="2"/>
      <c r="E71" s="2"/>
      <c r="F71" s="26"/>
    </row>
    <row r="72" spans="1:6" ht="12" customHeight="1">
      <c r="A72" s="1" t="s">
        <v>59</v>
      </c>
      <c r="B72" s="25" t="s">
        <v>29</v>
      </c>
      <c r="C72" s="2">
        <v>1</v>
      </c>
      <c r="D72" s="2"/>
      <c r="E72" s="2"/>
      <c r="F72" s="26"/>
    </row>
    <row r="73" spans="1:6" ht="12" customHeight="1">
      <c r="A73" s="1" t="s">
        <v>62</v>
      </c>
      <c r="B73" s="1" t="s">
        <v>36</v>
      </c>
      <c r="C73" s="2">
        <f>1+1</f>
        <v>2</v>
      </c>
      <c r="D73" s="2"/>
      <c r="E73" s="2"/>
      <c r="F73" s="26"/>
    </row>
    <row r="74" spans="1:6" ht="12" customHeight="1">
      <c r="A74" s="1" t="s">
        <v>27</v>
      </c>
      <c r="B74" s="25" t="s">
        <v>36</v>
      </c>
      <c r="C74" s="2">
        <f>1+1+1</f>
        <v>3</v>
      </c>
      <c r="D74" s="2">
        <v>1</v>
      </c>
      <c r="E74" s="2"/>
      <c r="F74" s="26"/>
    </row>
    <row r="75" spans="1:6" ht="12" customHeight="1">
      <c r="A75" s="1" t="s">
        <v>122</v>
      </c>
      <c r="B75" s="25" t="s">
        <v>36</v>
      </c>
      <c r="C75" s="2"/>
      <c r="D75" s="2">
        <v>1</v>
      </c>
      <c r="E75" s="2"/>
      <c r="F75" s="26"/>
    </row>
    <row r="76" spans="1:6" ht="12" customHeight="1">
      <c r="A76" s="1" t="s">
        <v>63</v>
      </c>
      <c r="B76" s="25" t="s">
        <v>36</v>
      </c>
      <c r="C76" s="2">
        <f>1</f>
        <v>1</v>
      </c>
      <c r="D76" s="2">
        <v>1</v>
      </c>
      <c r="E76" s="2"/>
      <c r="F76" s="26"/>
    </row>
    <row r="77" spans="1:12" ht="12" customHeight="1">
      <c r="A77" s="1" t="s">
        <v>81</v>
      </c>
      <c r="B77" s="25" t="s">
        <v>36</v>
      </c>
      <c r="C77" s="2">
        <f>1</f>
        <v>1</v>
      </c>
      <c r="D77" s="2"/>
      <c r="E77" s="2"/>
      <c r="F77" s="26"/>
      <c r="G77" s="5"/>
      <c r="H77" s="5"/>
      <c r="I77" s="5"/>
      <c r="J77" s="5"/>
      <c r="K77" s="5"/>
      <c r="L77" s="5"/>
    </row>
    <row r="78" spans="1:12" ht="12" customHeight="1">
      <c r="A78" s="1" t="s">
        <v>80</v>
      </c>
      <c r="B78" s="25" t="s">
        <v>36</v>
      </c>
      <c r="C78" s="2"/>
      <c r="D78" s="2">
        <f>1</f>
        <v>1</v>
      </c>
      <c r="E78" s="2"/>
      <c r="F78" s="26"/>
      <c r="G78" s="5"/>
      <c r="H78" s="5"/>
      <c r="I78" s="5"/>
      <c r="J78" s="5"/>
      <c r="K78" s="5"/>
      <c r="L78" s="5"/>
    </row>
    <row r="79" spans="1:6" ht="12" customHeight="1">
      <c r="A79" s="1"/>
      <c r="B79" s="25"/>
      <c r="C79" s="2"/>
      <c r="D79" s="2"/>
      <c r="E79" s="2"/>
      <c r="F79" s="26"/>
    </row>
    <row r="80" spans="1:6" s="5" customFormat="1" ht="13.5" thickBot="1">
      <c r="A80" s="43" t="s">
        <v>64</v>
      </c>
      <c r="B80" s="43"/>
      <c r="C80" s="43"/>
      <c r="D80" s="43"/>
      <c r="E80" s="43"/>
      <c r="F80" s="43"/>
    </row>
    <row r="81" spans="1:6" s="5" customFormat="1" ht="9.75" customHeight="1" thickTop="1">
      <c r="A81" s="9" t="s">
        <v>10</v>
      </c>
      <c r="B81" s="10" t="s">
        <v>0</v>
      </c>
      <c r="C81" s="10" t="s">
        <v>11</v>
      </c>
      <c r="D81" s="10" t="s">
        <v>12</v>
      </c>
      <c r="E81" s="10" t="s">
        <v>13</v>
      </c>
      <c r="F81" s="14" t="s">
        <v>14</v>
      </c>
    </row>
    <row r="82" spans="1:6" ht="12" customHeight="1">
      <c r="A82" s="1" t="s">
        <v>114</v>
      </c>
      <c r="B82" s="25" t="s">
        <v>60</v>
      </c>
      <c r="C82" s="2">
        <v>4</v>
      </c>
      <c r="D82" s="2"/>
      <c r="E82" s="2"/>
      <c r="F82" s="26"/>
    </row>
    <row r="83" spans="1:6" ht="12" customHeight="1">
      <c r="A83" s="1" t="s">
        <v>68</v>
      </c>
      <c r="B83" s="25" t="s">
        <v>60</v>
      </c>
      <c r="C83" s="2">
        <f>1+1</f>
        <v>2</v>
      </c>
      <c r="D83" s="2"/>
      <c r="E83" s="2"/>
      <c r="F83" s="26"/>
    </row>
    <row r="84" spans="1:6" ht="12" customHeight="1">
      <c r="A84" s="1" t="s">
        <v>67</v>
      </c>
      <c r="B84" s="25" t="s">
        <v>60</v>
      </c>
      <c r="C84" s="2">
        <v>3</v>
      </c>
      <c r="D84" s="2"/>
      <c r="E84" s="2"/>
      <c r="F84" s="26"/>
    </row>
    <row r="85" spans="1:6" ht="12" customHeight="1">
      <c r="A85" s="1" t="s">
        <v>113</v>
      </c>
      <c r="B85" s="25" t="s">
        <v>60</v>
      </c>
      <c r="C85" s="2">
        <v>2</v>
      </c>
      <c r="D85" s="2"/>
      <c r="E85" s="2"/>
      <c r="F85" s="26"/>
    </row>
    <row r="86" spans="1:6" ht="12" customHeight="1">
      <c r="A86" s="1" t="s">
        <v>97</v>
      </c>
      <c r="B86" s="25" t="s">
        <v>60</v>
      </c>
      <c r="C86" s="2">
        <f>1</f>
        <v>1</v>
      </c>
      <c r="D86" s="2"/>
      <c r="E86" s="2"/>
      <c r="F86" s="26"/>
    </row>
    <row r="87" spans="1:6" ht="12" customHeight="1">
      <c r="A87" s="1" t="s">
        <v>112</v>
      </c>
      <c r="B87" s="25" t="s">
        <v>60</v>
      </c>
      <c r="C87" s="2">
        <v>1</v>
      </c>
      <c r="D87" s="2"/>
      <c r="E87" s="2"/>
      <c r="F87" s="26"/>
    </row>
    <row r="88" spans="1:6" ht="12" customHeight="1">
      <c r="A88" s="1" t="s">
        <v>123</v>
      </c>
      <c r="B88" s="25" t="s">
        <v>44</v>
      </c>
      <c r="C88" s="2">
        <v>1</v>
      </c>
      <c r="D88" s="2"/>
      <c r="E88" s="2"/>
      <c r="F88" s="26"/>
    </row>
    <row r="89" spans="1:6" ht="12" customHeight="1">
      <c r="A89" s="1" t="s">
        <v>124</v>
      </c>
      <c r="B89" s="25" t="s">
        <v>44</v>
      </c>
      <c r="C89" s="2">
        <v>1</v>
      </c>
      <c r="D89" s="2"/>
      <c r="E89" s="2"/>
      <c r="F89" s="26"/>
    </row>
    <row r="90" spans="1:6" ht="12" customHeight="1">
      <c r="A90" s="1" t="s">
        <v>125</v>
      </c>
      <c r="B90" s="25" t="s">
        <v>44</v>
      </c>
      <c r="C90" s="2">
        <v>1</v>
      </c>
      <c r="D90" s="2"/>
      <c r="E90" s="2"/>
      <c r="F90" s="26"/>
    </row>
    <row r="91" spans="1:6" ht="12" customHeight="1">
      <c r="A91" s="1" t="s">
        <v>79</v>
      </c>
      <c r="B91" s="25" t="s">
        <v>44</v>
      </c>
      <c r="C91" s="2">
        <f>1</f>
        <v>1</v>
      </c>
      <c r="D91" s="2"/>
      <c r="E91" s="2"/>
      <c r="F91" s="26"/>
    </row>
    <row r="92" spans="1:6" ht="12" customHeight="1">
      <c r="A92" s="1" t="s">
        <v>115</v>
      </c>
      <c r="B92" s="25" t="s">
        <v>44</v>
      </c>
      <c r="C92" s="2">
        <v>1</v>
      </c>
      <c r="D92" s="2"/>
      <c r="E92" s="2"/>
      <c r="F92" s="26"/>
    </row>
    <row r="93" spans="1:6" ht="12" customHeight="1">
      <c r="A93" s="1" t="s">
        <v>65</v>
      </c>
      <c r="B93" s="25" t="s">
        <v>29</v>
      </c>
      <c r="C93" s="2">
        <v>10</v>
      </c>
      <c r="D93" s="2"/>
      <c r="E93" s="2"/>
      <c r="F93" s="26"/>
    </row>
    <row r="94" spans="1:6" ht="12" customHeight="1">
      <c r="A94" s="1" t="s">
        <v>66</v>
      </c>
      <c r="B94" s="25" t="s">
        <v>29</v>
      </c>
      <c r="C94" s="2">
        <v>7</v>
      </c>
      <c r="D94" s="2"/>
      <c r="E94" s="2"/>
      <c r="F94" s="26"/>
    </row>
    <row r="95" spans="1:6" ht="12" customHeight="1">
      <c r="A95" s="1" t="s">
        <v>96</v>
      </c>
      <c r="B95" s="25" t="s">
        <v>29</v>
      </c>
      <c r="C95" s="2">
        <v>4</v>
      </c>
      <c r="D95" s="2">
        <v>1</v>
      </c>
      <c r="E95" s="2"/>
      <c r="F95" s="26"/>
    </row>
    <row r="96" spans="1:6" ht="12" customHeight="1">
      <c r="A96" s="1" t="s">
        <v>95</v>
      </c>
      <c r="B96" s="25" t="s">
        <v>29</v>
      </c>
      <c r="C96" s="2">
        <v>3</v>
      </c>
      <c r="D96" s="2">
        <v>2</v>
      </c>
      <c r="E96" s="2"/>
      <c r="F96" s="26"/>
    </row>
    <row r="97" spans="1:6" ht="12" customHeight="1">
      <c r="A97" s="1" t="s">
        <v>70</v>
      </c>
      <c r="B97" s="25" t="s">
        <v>36</v>
      </c>
      <c r="C97" s="2">
        <f>1+1</f>
        <v>2</v>
      </c>
      <c r="D97" s="2"/>
      <c r="E97" s="2"/>
      <c r="F97" s="26"/>
    </row>
    <row r="98" spans="1:6" ht="12" customHeight="1">
      <c r="A98" s="1" t="s">
        <v>69</v>
      </c>
      <c r="B98" s="25" t="s">
        <v>36</v>
      </c>
      <c r="C98" s="2">
        <v>2</v>
      </c>
      <c r="D98" s="2">
        <v>1</v>
      </c>
      <c r="E98" s="2"/>
      <c r="F98" s="26"/>
    </row>
    <row r="99" spans="1:6" ht="12" customHeight="1">
      <c r="A99" s="1" t="s">
        <v>71</v>
      </c>
      <c r="B99" s="25" t="s">
        <v>36</v>
      </c>
      <c r="C99" s="2">
        <v>1</v>
      </c>
      <c r="D99" s="2"/>
      <c r="E99" s="2"/>
      <c r="F99" s="26"/>
    </row>
    <row r="100" spans="1:6" ht="12" customHeight="1">
      <c r="A100" s="1" t="s">
        <v>82</v>
      </c>
      <c r="B100" s="25" t="s">
        <v>36</v>
      </c>
      <c r="C100" s="2">
        <f>1</f>
        <v>1</v>
      </c>
      <c r="D100" s="2"/>
      <c r="E100" s="2"/>
      <c r="F100" s="26"/>
    </row>
    <row r="101" spans="1:6" ht="12" customHeight="1">
      <c r="A101" s="1"/>
      <c r="B101" s="25"/>
      <c r="C101" s="2"/>
      <c r="D101" s="2"/>
      <c r="E101" s="2"/>
      <c r="F101" s="26"/>
    </row>
  </sheetData>
  <sheetProtection/>
  <mergeCells count="6">
    <mergeCell ref="B4:F4"/>
    <mergeCell ref="B3:F3"/>
    <mergeCell ref="A6:F6"/>
    <mergeCell ref="A30:F30"/>
    <mergeCell ref="A57:F57"/>
    <mergeCell ref="A80:F80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Zé Luis Munuera</cp:lastModifiedBy>
  <cp:lastPrinted>2016-12-16T03:05:16Z</cp:lastPrinted>
  <dcterms:created xsi:type="dcterms:W3CDTF">2009-04-03T10:40:41Z</dcterms:created>
  <dcterms:modified xsi:type="dcterms:W3CDTF">2016-12-16T03:28:14Z</dcterms:modified>
  <cp:category/>
  <cp:version/>
  <cp:contentType/>
  <cp:contentStatus/>
</cp:coreProperties>
</file>